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Utilizator\Documents\PC axis\2021\pentru pagina web\"/>
    </mc:Choice>
  </mc:AlternateContent>
  <xr:revisionPtr revIDLastSave="0" documentId="13_ncr:1_{CA21FFC9-5C36-47E3-97B6-D58CE2A0E8B0}" xr6:coauthVersionLast="47" xr6:coauthVersionMax="47" xr10:uidLastSave="{00000000-0000-0000-0000-000000000000}"/>
  <bookViews>
    <workbookView xWindow="-120" yWindow="-120" windowWidth="19440" windowHeight="15000" firstSheet="4" activeTab="5" xr2:uid="{00000000-000D-0000-FFFF-FFFF00000000}"/>
  </bookViews>
  <sheets>
    <sheet name="2016" sheetId="5" r:id="rId1"/>
    <sheet name="2017" sheetId="4" r:id="rId2"/>
    <sheet name="2018" sheetId="3" r:id="rId3"/>
    <sheet name="2019" sheetId="2" r:id="rId4"/>
    <sheet name="2020" sheetId="1" r:id="rId5"/>
    <sheet name="2021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3" l="1"/>
  <c r="G14" i="3"/>
  <c r="G13" i="3"/>
  <c r="G12" i="3"/>
  <c r="G10" i="3"/>
  <c r="G9" i="3"/>
  <c r="G8" i="3"/>
  <c r="G7" i="3"/>
  <c r="G6" i="3"/>
  <c r="G4" i="3"/>
  <c r="G15" i="4"/>
  <c r="G14" i="4"/>
  <c r="G13" i="4"/>
  <c r="G12" i="4"/>
  <c r="G9" i="4"/>
  <c r="G8" i="4"/>
  <c r="G7" i="4"/>
  <c r="G6" i="4"/>
  <c r="G4" i="4"/>
  <c r="G15" i="5"/>
  <c r="G14" i="5"/>
  <c r="G13" i="5"/>
  <c r="G12" i="5"/>
  <c r="G11" i="5"/>
  <c r="G10" i="5"/>
  <c r="D13" i="5"/>
  <c r="C13" i="5"/>
  <c r="B13" i="5"/>
  <c r="E6" i="4"/>
  <c r="D6" i="4"/>
  <c r="C6" i="4"/>
  <c r="B6" i="4"/>
  <c r="E6" i="3"/>
  <c r="D6" i="3"/>
  <c r="C6" i="3"/>
  <c r="B6" i="3"/>
</calcChain>
</file>

<file path=xl/sharedStrings.xml><?xml version="1.0" encoding="utf-8"?>
<sst xmlns="http://schemas.openxmlformats.org/spreadsheetml/2006/main" count="120" uniqueCount="27">
  <si>
    <t>A</t>
  </si>
  <si>
    <r>
      <t xml:space="preserve">Suprafețele,  recolta globală și roada medie a principalelor culturi agricole în gospodăriile de toate categoriile
Площади, валовой сбор и урожайность основных сельскохозяйственных культур в хозяйствах всех категорий
Anul 2020  / </t>
    </r>
    <r>
      <rPr>
        <sz val="9"/>
        <rFont val="Arial"/>
        <family val="2"/>
        <charset val="204"/>
      </rPr>
      <t xml:space="preserve"> 2020 год</t>
    </r>
  </si>
  <si>
    <r>
      <t>Suprafața însămânțată  - total,</t>
    </r>
    <r>
      <rPr>
        <i/>
        <sz val="9"/>
        <rFont val="Arial"/>
        <family val="2"/>
        <charset val="204"/>
      </rPr>
      <t xml:space="preserve"> mii ha
</t>
    </r>
    <r>
      <rPr>
        <sz val="9"/>
        <rFont val="Arial"/>
        <family val="2"/>
        <charset val="204"/>
      </rPr>
      <t>Посевная площадь - всег</t>
    </r>
    <r>
      <rPr>
        <i/>
        <sz val="9"/>
        <rFont val="Arial"/>
        <family val="2"/>
        <charset val="204"/>
      </rPr>
      <t>о, тыс. га</t>
    </r>
  </si>
  <si>
    <r>
      <t xml:space="preserve">Suprafața recoltată, </t>
    </r>
    <r>
      <rPr>
        <i/>
        <sz val="9"/>
        <rFont val="Arial"/>
        <family val="2"/>
        <charset val="204"/>
      </rPr>
      <t xml:space="preserve">mii ha
</t>
    </r>
    <r>
      <rPr>
        <sz val="9"/>
        <rFont val="Arial"/>
        <family val="2"/>
        <charset val="204"/>
      </rPr>
      <t>Убранная площадь - всег</t>
    </r>
    <r>
      <rPr>
        <i/>
        <sz val="9"/>
        <rFont val="Arial"/>
        <family val="2"/>
        <charset val="204"/>
      </rPr>
      <t>о, тыс. га</t>
    </r>
  </si>
  <si>
    <r>
      <t xml:space="preserve">Recolta globală - total, </t>
    </r>
    <r>
      <rPr>
        <i/>
        <sz val="9"/>
        <rFont val="Arial"/>
        <family val="2"/>
        <charset val="204"/>
      </rPr>
      <t xml:space="preserve">mii tone
</t>
    </r>
    <r>
      <rPr>
        <sz val="9"/>
        <rFont val="Arial"/>
        <family val="2"/>
        <charset val="204"/>
      </rPr>
      <t xml:space="preserve">Валовой сбор - всего, </t>
    </r>
    <r>
      <rPr>
        <i/>
        <sz val="9"/>
        <rFont val="Arial"/>
        <family val="2"/>
        <charset val="204"/>
      </rPr>
      <t>тыс. тонн</t>
    </r>
  </si>
  <si>
    <r>
      <t xml:space="preserve">Din care recolta globală de pe semănăturile principale, </t>
    </r>
    <r>
      <rPr>
        <i/>
        <sz val="9"/>
        <rFont val="Arial"/>
        <family val="2"/>
        <charset val="204"/>
      </rPr>
      <t xml:space="preserve">mii tone
</t>
    </r>
    <r>
      <rPr>
        <sz val="9"/>
        <rFont val="Arial"/>
        <family val="2"/>
        <charset val="204"/>
      </rPr>
      <t xml:space="preserve">В том числе валовой сбор с основных посевов </t>
    </r>
    <r>
      <rPr>
        <i/>
        <sz val="9"/>
        <rFont val="Arial"/>
        <family val="2"/>
        <charset val="204"/>
      </rPr>
      <t>, тыс. тонн</t>
    </r>
  </si>
  <si>
    <r>
      <t xml:space="preserve">Recolta globală pe unitate de suprafață recoltată (roada medie), </t>
    </r>
    <r>
      <rPr>
        <i/>
        <sz val="9"/>
        <rFont val="Arial"/>
        <family val="2"/>
        <charset val="204"/>
      </rPr>
      <t xml:space="preserve">chintаle la 1 hectar
</t>
    </r>
    <r>
      <rPr>
        <sz val="9"/>
        <rFont val="Arial"/>
        <family val="2"/>
        <charset val="204"/>
      </rPr>
      <t>Валовой сбор  с единицы убранной  площади (урожайнос</t>
    </r>
    <r>
      <rPr>
        <i/>
        <sz val="9"/>
        <rFont val="Arial"/>
        <family val="2"/>
        <charset val="204"/>
      </rPr>
      <t xml:space="preserve">ть), центнеров с 1 гектара
</t>
    </r>
    <r>
      <rPr>
        <b/>
        <sz val="9"/>
        <rFont val="Arial"/>
        <family val="2"/>
        <charset val="204"/>
      </rPr>
      <t>[col. 5=col. 4/col. 2]</t>
    </r>
  </si>
  <si>
    <r>
      <t xml:space="preserve">INFORMATIV: Recolta globală pe unitate de suprafață însămânțată, </t>
    </r>
    <r>
      <rPr>
        <i/>
        <sz val="9"/>
        <rFont val="Arial"/>
        <family val="2"/>
        <charset val="204"/>
      </rPr>
      <t>chintale la 1 hectar</t>
    </r>
    <r>
      <rPr>
        <b/>
        <sz val="9"/>
        <rFont val="Arial"/>
        <family val="2"/>
        <charset val="204"/>
      </rPr>
      <t xml:space="preserve">
</t>
    </r>
    <r>
      <rPr>
        <sz val="9"/>
        <rFont val="Arial"/>
        <family val="2"/>
        <charset val="204"/>
      </rPr>
      <t xml:space="preserve">СПРАВОЧНО: Валовой сбор  с единицы посевной площади, </t>
    </r>
    <r>
      <rPr>
        <i/>
        <sz val="9"/>
        <rFont val="Arial"/>
        <family val="2"/>
        <charset val="204"/>
      </rPr>
      <t xml:space="preserve">центнеров с 1 гектара
</t>
    </r>
    <r>
      <rPr>
        <b/>
        <sz val="9"/>
        <rFont val="Arial"/>
        <family val="2"/>
        <charset val="204"/>
      </rPr>
      <t>[col.6=col. 4/col. 1]</t>
    </r>
  </si>
  <si>
    <r>
      <t xml:space="preserve">Culturi cerealiere şi leguminoase boabe – total
</t>
    </r>
    <r>
      <rPr>
        <b/>
        <i/>
        <sz val="9"/>
        <rFont val="Arial"/>
        <family val="2"/>
        <charset val="204"/>
      </rPr>
      <t>Зерновые и зернобобовые культуры - всего</t>
    </r>
  </si>
  <si>
    <r>
      <t xml:space="preserve">din care: / </t>
    </r>
    <r>
      <rPr>
        <i/>
        <sz val="9"/>
        <rFont val="Arial"/>
        <family val="2"/>
        <charset val="204"/>
      </rPr>
      <t>из них:</t>
    </r>
    <r>
      <rPr>
        <sz val="9"/>
        <rFont val="Arial"/>
        <family val="2"/>
        <charset val="204"/>
      </rPr>
      <t xml:space="preserve">    </t>
    </r>
  </si>
  <si>
    <r>
      <t xml:space="preserve">grâu - total
</t>
    </r>
    <r>
      <rPr>
        <i/>
        <sz val="9"/>
        <rFont val="Arial"/>
        <family val="2"/>
        <charset val="204"/>
      </rPr>
      <t>пшеница - всего</t>
    </r>
  </si>
  <si>
    <r>
      <t xml:space="preserve">porumb pentru boabe
</t>
    </r>
    <r>
      <rPr>
        <i/>
        <sz val="9"/>
        <rFont val="Arial"/>
        <family val="2"/>
        <charset val="204"/>
      </rPr>
      <t>кукуруза на зерно</t>
    </r>
  </si>
  <si>
    <r>
      <t xml:space="preserve">leguminoase boabe
</t>
    </r>
    <r>
      <rPr>
        <i/>
        <sz val="9"/>
        <rFont val="Arial"/>
        <family val="2"/>
        <charset val="204"/>
      </rPr>
      <t>зернобобовые культуры</t>
    </r>
  </si>
  <si>
    <r>
      <t xml:space="preserve">Floarea soarelui  - total
</t>
    </r>
    <r>
      <rPr>
        <b/>
        <i/>
        <sz val="9"/>
        <rFont val="Arial"/>
        <family val="2"/>
        <charset val="204"/>
      </rPr>
      <t xml:space="preserve">Подсолнечник - всего </t>
    </r>
  </si>
  <si>
    <r>
      <t xml:space="preserve">Sfeclă de zahăr
</t>
    </r>
    <r>
      <rPr>
        <b/>
        <i/>
        <sz val="9"/>
        <rFont val="Arial"/>
        <family val="2"/>
        <charset val="204"/>
      </rPr>
      <t>Сахарная свекла</t>
    </r>
    <r>
      <rPr>
        <b/>
        <sz val="9"/>
        <rFont val="Arial"/>
        <family val="2"/>
        <charset val="204"/>
      </rPr>
      <t xml:space="preserve"> </t>
    </r>
  </si>
  <si>
    <r>
      <t xml:space="preserve">Tutun
</t>
    </r>
    <r>
      <rPr>
        <b/>
        <i/>
        <sz val="9"/>
        <rFont val="Arial"/>
        <family val="2"/>
        <charset val="204"/>
      </rPr>
      <t>Табак</t>
    </r>
  </si>
  <si>
    <r>
      <t xml:space="preserve">Soia
</t>
    </r>
    <r>
      <rPr>
        <b/>
        <i/>
        <sz val="9"/>
        <rFont val="Arial"/>
        <family val="2"/>
        <charset val="204"/>
      </rPr>
      <t>Соя</t>
    </r>
    <r>
      <rPr>
        <b/>
        <sz val="9"/>
        <rFont val="Arial"/>
        <family val="2"/>
        <charset val="204"/>
      </rPr>
      <t xml:space="preserve"> </t>
    </r>
  </si>
  <si>
    <r>
      <t xml:space="preserve">Rapiță 
</t>
    </r>
    <r>
      <rPr>
        <b/>
        <i/>
        <sz val="9"/>
        <rFont val="Arial"/>
        <family val="2"/>
        <charset val="204"/>
      </rPr>
      <t xml:space="preserve">Рапс  </t>
    </r>
  </si>
  <si>
    <r>
      <t xml:space="preserve">Cartofi
</t>
    </r>
    <r>
      <rPr>
        <b/>
        <i/>
        <sz val="9"/>
        <rFont val="Arial"/>
        <family val="2"/>
        <charset val="204"/>
      </rPr>
      <t>Картофель</t>
    </r>
  </si>
  <si>
    <r>
      <t xml:space="preserve">Legume de câmp - total
</t>
    </r>
    <r>
      <rPr>
        <b/>
        <i/>
        <sz val="9"/>
        <rFont val="Arial"/>
        <family val="2"/>
        <charset val="204"/>
      </rPr>
      <t xml:space="preserve">Овощи открытого грунта - всего </t>
    </r>
  </si>
  <si>
    <r>
      <t xml:space="preserve">Suprafețele,  recolta globală și roada medie a principalelor culturi agricole în gospodăriile de toate categoriile
Площади, валовой сбор и урожайность основных сельскохозяйственных культур в хозяйствах всех категорий
Anul 2019  / </t>
    </r>
    <r>
      <rPr>
        <sz val="9"/>
        <rFont val="Arial"/>
        <family val="2"/>
        <charset val="204"/>
      </rPr>
      <t xml:space="preserve"> 2019 год</t>
    </r>
  </si>
  <si>
    <r>
      <t xml:space="preserve">Din care recolta globală de pe semănăturile principale, </t>
    </r>
    <r>
      <rPr>
        <i/>
        <sz val="9"/>
        <rFont val="Arial"/>
        <family val="2"/>
        <charset val="204"/>
      </rPr>
      <t xml:space="preserve">mii tone
</t>
    </r>
    <r>
      <rPr>
        <sz val="9"/>
        <rFont val="Arial"/>
        <family val="2"/>
        <charset val="204"/>
      </rPr>
      <t xml:space="preserve">В том числе валовой сбор с основных площадей </t>
    </r>
    <r>
      <rPr>
        <i/>
        <sz val="9"/>
        <rFont val="Arial"/>
        <family val="2"/>
        <charset val="204"/>
      </rPr>
      <t>, тыс. тонн</t>
    </r>
  </si>
  <si>
    <r>
      <t xml:space="preserve">Floarea soarelui - total
</t>
    </r>
    <r>
      <rPr>
        <b/>
        <i/>
        <sz val="9"/>
        <rFont val="Arial"/>
        <family val="2"/>
        <charset val="204"/>
      </rPr>
      <t xml:space="preserve">Подсолнечник - всего </t>
    </r>
  </si>
  <si>
    <r>
      <t xml:space="preserve">Suprafețele,  recolta globală și roada medie a principalelor culturi agricole în gospodăriile de toate categoriile
Площади, валовой сбор и урожайность основных сельскохозяйственных культур в хозяйствах всех категорий
Anul 2018  / </t>
    </r>
    <r>
      <rPr>
        <sz val="9"/>
        <rFont val="Arial"/>
        <family val="2"/>
        <charset val="204"/>
      </rPr>
      <t xml:space="preserve"> 2018 год</t>
    </r>
  </si>
  <si>
    <r>
      <t xml:space="preserve">Suprafețele,  recolta globală și roada medie a principalelor culturi agricole în gospodăriile de toate categoriile
Площади, валовой сбор и урожайность основных сельскохозяйственных культур в хозяйствах всех категорий
Anul 2017  / </t>
    </r>
    <r>
      <rPr>
        <sz val="9"/>
        <rFont val="Arial"/>
        <family val="2"/>
        <charset val="204"/>
      </rPr>
      <t xml:space="preserve"> 2017 год</t>
    </r>
  </si>
  <si>
    <r>
      <t xml:space="preserve">Suprafețele,  recolta globală și roada medie a principalelor culturi agricole în gospodăriile de toate categoriile
</t>
    </r>
    <r>
      <rPr>
        <sz val="9"/>
        <rFont val="Arial"/>
        <family val="2"/>
        <charset val="204"/>
      </rPr>
      <t>Площади, валовой сбор и урожайность основных сельскохозяйственных культур в хозяйствах всех категорий</t>
    </r>
    <r>
      <rPr>
        <b/>
        <sz val="9"/>
        <rFont val="Arial"/>
        <family val="2"/>
        <charset val="204"/>
      </rPr>
      <t xml:space="preserve">
Anul 2016 / </t>
    </r>
    <r>
      <rPr>
        <sz val="9"/>
        <rFont val="Arial"/>
        <family val="2"/>
        <charset val="204"/>
      </rPr>
      <t xml:space="preserve"> 2016 год</t>
    </r>
  </si>
  <si>
    <r>
      <t xml:space="preserve">Suprafețele,  recolta globală și roada medie a principalelor culturi agricole în gospodăriile de toate categoriile
Площади, валовой сбор и урожайность основных сельскохозяйственных культур в хозяйствах всех категорий
Anul 2021  / </t>
    </r>
    <r>
      <rPr>
        <sz val="9"/>
        <rFont val="Arial"/>
        <family val="2"/>
        <charset val="204"/>
      </rPr>
      <t xml:space="preserve"> 2021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</si>
</sst>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left" indent="2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 indent="7"/>
    </xf>
    <xf numFmtId="0" fontId="2" fillId="0" borderId="0" xfId="0" applyFont="1" applyAlignment="1">
      <alignment wrapText="1"/>
    </xf>
    <xf numFmtId="164" fontId="2" fillId="0" borderId="3" xfId="0" applyNumberFormat="1" applyFont="1" applyFill="1" applyBorder="1"/>
    <xf numFmtId="164" fontId="2" fillId="2" borderId="1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zoomScaleNormal="100" workbookViewId="0">
      <pane xSplit="1" ySplit="3" topLeftCell="B4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" x14ac:dyDescent="0.2"/>
  <cols>
    <col min="1" max="1" width="41" style="1" bestFit="1" customWidth="1"/>
    <col min="2" max="2" width="20.7109375" style="1" customWidth="1"/>
    <col min="3" max="3" width="17.5703125" style="1" bestFit="1" customWidth="1"/>
    <col min="4" max="4" width="19.42578125" style="1" bestFit="1" customWidth="1"/>
    <col min="5" max="5" width="20.42578125" style="1" bestFit="1" customWidth="1"/>
    <col min="6" max="6" width="25.85546875" style="1" bestFit="1" customWidth="1"/>
    <col min="7" max="7" width="28.85546875" style="1" bestFit="1" customWidth="1"/>
    <col min="8" max="8" width="15.7109375" style="1" customWidth="1"/>
    <col min="9" max="16384" width="9.140625" style="1"/>
  </cols>
  <sheetData>
    <row r="1" spans="1:8" ht="39" customHeight="1" x14ac:dyDescent="0.2">
      <c r="A1" s="15" t="s">
        <v>25</v>
      </c>
      <c r="B1" s="16"/>
      <c r="C1" s="16"/>
      <c r="D1" s="16"/>
      <c r="E1" s="16"/>
      <c r="F1" s="16"/>
      <c r="G1" s="16"/>
    </row>
    <row r="2" spans="1:8" ht="96" x14ac:dyDescent="0.2">
      <c r="A2" s="2"/>
      <c r="B2" s="3" t="s">
        <v>2</v>
      </c>
      <c r="C2" s="3" t="s">
        <v>3</v>
      </c>
      <c r="D2" s="3" t="s">
        <v>4</v>
      </c>
      <c r="E2" s="3" t="s">
        <v>21</v>
      </c>
      <c r="F2" s="3" t="s">
        <v>6</v>
      </c>
      <c r="G2" s="3" t="s">
        <v>7</v>
      </c>
      <c r="H2" s="4"/>
    </row>
    <row r="3" spans="1:8" x14ac:dyDescent="0.2">
      <c r="A3" s="5" t="s">
        <v>0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4"/>
    </row>
    <row r="4" spans="1:8" ht="24" x14ac:dyDescent="0.2">
      <c r="A4" s="7" t="s">
        <v>8</v>
      </c>
      <c r="B4" s="8">
        <v>950.8</v>
      </c>
      <c r="C4" s="8">
        <v>947.7</v>
      </c>
      <c r="D4" s="8">
        <v>2993.2</v>
      </c>
      <c r="E4" s="8">
        <v>2992.9</v>
      </c>
      <c r="F4" s="8">
        <v>31.6</v>
      </c>
      <c r="G4" s="8">
        <v>31.5</v>
      </c>
    </row>
    <row r="5" spans="1:8" x14ac:dyDescent="0.2">
      <c r="A5" s="9" t="s">
        <v>9</v>
      </c>
      <c r="B5" s="8"/>
      <c r="C5" s="8"/>
      <c r="D5" s="10"/>
      <c r="E5" s="8"/>
      <c r="F5" s="8"/>
      <c r="G5" s="8"/>
    </row>
    <row r="6" spans="1:8" ht="24" x14ac:dyDescent="0.2">
      <c r="A6" s="11" t="s">
        <v>10</v>
      </c>
      <c r="B6" s="8">
        <v>371.3</v>
      </c>
      <c r="C6" s="8">
        <v>370.8</v>
      </c>
      <c r="D6" s="8">
        <v>1292.9000000000001</v>
      </c>
      <c r="E6" s="8">
        <v>1292.8</v>
      </c>
      <c r="F6" s="8">
        <v>34.9</v>
      </c>
      <c r="G6" s="8">
        <v>34.799999999999997</v>
      </c>
    </row>
    <row r="7" spans="1:8" ht="24" x14ac:dyDescent="0.2">
      <c r="A7" s="11" t="s">
        <v>11</v>
      </c>
      <c r="B7" s="8">
        <v>468</v>
      </c>
      <c r="C7" s="8">
        <v>466</v>
      </c>
      <c r="D7" s="8">
        <v>1392.4</v>
      </c>
      <c r="E7" s="8">
        <v>1392.4</v>
      </c>
      <c r="F7" s="8">
        <v>29.9</v>
      </c>
      <c r="G7" s="8">
        <v>29.7</v>
      </c>
    </row>
    <row r="8" spans="1:8" ht="24" x14ac:dyDescent="0.2">
      <c r="A8" s="11" t="s">
        <v>12</v>
      </c>
      <c r="B8" s="8">
        <v>23.8</v>
      </c>
      <c r="C8" s="8">
        <v>23.7</v>
      </c>
      <c r="D8" s="8">
        <v>39.1</v>
      </c>
      <c r="E8" s="8">
        <v>38.9</v>
      </c>
      <c r="F8" s="8">
        <v>16.399999999999999</v>
      </c>
      <c r="G8" s="8">
        <v>16.3</v>
      </c>
    </row>
    <row r="9" spans="1:8" ht="24" x14ac:dyDescent="0.2">
      <c r="A9" s="7" t="s">
        <v>13</v>
      </c>
      <c r="B9" s="8">
        <v>362.4</v>
      </c>
      <c r="C9" s="8">
        <v>361.2</v>
      </c>
      <c r="D9" s="8">
        <v>677.1</v>
      </c>
      <c r="E9" s="8">
        <v>677.1</v>
      </c>
      <c r="F9" s="8">
        <v>18.7</v>
      </c>
      <c r="G9" s="8">
        <v>18.7</v>
      </c>
    </row>
    <row r="10" spans="1:8" ht="24" x14ac:dyDescent="0.2">
      <c r="A10" s="7" t="s">
        <v>14</v>
      </c>
      <c r="B10" s="8">
        <v>20.9</v>
      </c>
      <c r="C10" s="8">
        <v>20.399999999999999</v>
      </c>
      <c r="D10" s="8">
        <v>664.8</v>
      </c>
      <c r="E10" s="8">
        <v>664.8</v>
      </c>
      <c r="F10" s="8">
        <v>325.5</v>
      </c>
      <c r="G10" s="8">
        <f>6647956/20949</f>
        <v>317.34001622989166</v>
      </c>
    </row>
    <row r="11" spans="1:8" ht="24" x14ac:dyDescent="0.2">
      <c r="A11" s="7" t="s">
        <v>15</v>
      </c>
      <c r="B11" s="8">
        <v>0.6</v>
      </c>
      <c r="C11" s="8">
        <v>0.6</v>
      </c>
      <c r="D11" s="13">
        <v>0.9</v>
      </c>
      <c r="E11" s="8">
        <v>0.9</v>
      </c>
      <c r="F11" s="8">
        <v>13.6</v>
      </c>
      <c r="G11" s="8">
        <f>8504/645</f>
        <v>13.184496124031007</v>
      </c>
    </row>
    <row r="12" spans="1:8" ht="24" x14ac:dyDescent="0.2">
      <c r="A12" s="7" t="s">
        <v>16</v>
      </c>
      <c r="B12" s="8">
        <v>39.9</v>
      </c>
      <c r="C12" s="8">
        <v>35.9</v>
      </c>
      <c r="D12" s="8">
        <v>42.1</v>
      </c>
      <c r="E12" s="8">
        <v>42.1</v>
      </c>
      <c r="F12" s="8">
        <v>11.7</v>
      </c>
      <c r="G12" s="8">
        <f>421252/39937</f>
        <v>10.547912962916593</v>
      </c>
    </row>
    <row r="13" spans="1:8" ht="24" x14ac:dyDescent="0.2">
      <c r="A13" s="7" t="s">
        <v>17</v>
      </c>
      <c r="B13" s="8">
        <f>17.1+1.1</f>
        <v>18.200000000000003</v>
      </c>
      <c r="C13" s="8">
        <f>16.9+1.1</f>
        <v>18</v>
      </c>
      <c r="D13" s="8">
        <f>40.6+2.6</f>
        <v>43.2</v>
      </c>
      <c r="E13" s="8">
        <v>43.2</v>
      </c>
      <c r="F13" s="8">
        <v>24</v>
      </c>
      <c r="G13" s="8">
        <f>431907/18225</f>
        <v>23.698600823045268</v>
      </c>
    </row>
    <row r="14" spans="1:8" ht="24" x14ac:dyDescent="0.2">
      <c r="A14" s="7" t="s">
        <v>18</v>
      </c>
      <c r="B14" s="8">
        <v>20.7</v>
      </c>
      <c r="C14" s="8">
        <v>20.5</v>
      </c>
      <c r="D14" s="8">
        <v>214</v>
      </c>
      <c r="E14" s="8">
        <v>213.5</v>
      </c>
      <c r="F14" s="8">
        <v>104</v>
      </c>
      <c r="G14" s="8">
        <f>2135493/20652.1</f>
        <v>103.40318902193967</v>
      </c>
    </row>
    <row r="15" spans="1:8" ht="24" x14ac:dyDescent="0.2">
      <c r="A15" s="7" t="s">
        <v>19</v>
      </c>
      <c r="B15" s="8">
        <v>28.3</v>
      </c>
      <c r="C15" s="8">
        <v>28.2</v>
      </c>
      <c r="D15" s="8">
        <v>280.8</v>
      </c>
      <c r="E15" s="8">
        <v>273.7</v>
      </c>
      <c r="F15" s="8">
        <v>97</v>
      </c>
      <c r="G15" s="8">
        <f>2737084/28327.3</f>
        <v>96.623539836129808</v>
      </c>
    </row>
    <row r="16" spans="1:8" x14ac:dyDescent="0.2">
      <c r="A16" s="1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Normal="100" workbookViewId="0">
      <pane xSplit="1" ySplit="2" topLeftCell="B3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" x14ac:dyDescent="0.2"/>
  <cols>
    <col min="1" max="1" width="41" style="1" bestFit="1" customWidth="1"/>
    <col min="2" max="2" width="20.7109375" style="1" customWidth="1"/>
    <col min="3" max="3" width="17.5703125" style="1" bestFit="1" customWidth="1"/>
    <col min="4" max="4" width="19.42578125" style="1" bestFit="1" customWidth="1"/>
    <col min="5" max="5" width="20.42578125" style="1" bestFit="1" customWidth="1"/>
    <col min="6" max="6" width="25.85546875" style="1" bestFit="1" customWidth="1"/>
    <col min="7" max="7" width="28.85546875" style="1" bestFit="1" customWidth="1"/>
    <col min="8" max="8" width="15.7109375" style="1" customWidth="1"/>
    <col min="9" max="16384" width="9.140625" style="1"/>
  </cols>
  <sheetData>
    <row r="1" spans="1:8" ht="44.25" customHeight="1" x14ac:dyDescent="0.2">
      <c r="A1" s="15" t="s">
        <v>24</v>
      </c>
      <c r="B1" s="16"/>
      <c r="C1" s="16"/>
      <c r="D1" s="16"/>
      <c r="E1" s="16"/>
      <c r="F1" s="16"/>
      <c r="G1" s="16"/>
    </row>
    <row r="2" spans="1:8" ht="96" x14ac:dyDescent="0.2">
      <c r="A2" s="2"/>
      <c r="B2" s="3" t="s">
        <v>2</v>
      </c>
      <c r="C2" s="3" t="s">
        <v>3</v>
      </c>
      <c r="D2" s="3" t="s">
        <v>4</v>
      </c>
      <c r="E2" s="3" t="s">
        <v>21</v>
      </c>
      <c r="F2" s="3" t="s">
        <v>6</v>
      </c>
      <c r="G2" s="3" t="s">
        <v>7</v>
      </c>
      <c r="H2" s="4"/>
    </row>
    <row r="3" spans="1:8" x14ac:dyDescent="0.2">
      <c r="A3" s="5" t="s">
        <v>0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4"/>
    </row>
    <row r="4" spans="1:8" ht="24" x14ac:dyDescent="0.2">
      <c r="A4" s="7" t="s">
        <v>8</v>
      </c>
      <c r="B4" s="8">
        <v>936.6</v>
      </c>
      <c r="C4" s="8">
        <v>934.3</v>
      </c>
      <c r="D4" s="8">
        <v>3354.8</v>
      </c>
      <c r="E4" s="8">
        <v>3354.6</v>
      </c>
      <c r="F4" s="8">
        <v>35.9</v>
      </c>
      <c r="G4" s="8">
        <f>33546412/936620</f>
        <v>35.816459183019795</v>
      </c>
    </row>
    <row r="5" spans="1:8" x14ac:dyDescent="0.2">
      <c r="A5" s="9" t="s">
        <v>9</v>
      </c>
      <c r="B5" s="8"/>
      <c r="C5" s="8"/>
      <c r="D5" s="10"/>
      <c r="E5" s="8"/>
      <c r="F5" s="8"/>
      <c r="G5" s="8"/>
    </row>
    <row r="6" spans="1:8" ht="24" x14ac:dyDescent="0.2">
      <c r="A6" s="11" t="s">
        <v>10</v>
      </c>
      <c r="B6" s="8">
        <f>331.2+4.4</f>
        <v>335.59999999999997</v>
      </c>
      <c r="C6" s="8">
        <f>4.3+330.9</f>
        <v>335.2</v>
      </c>
      <c r="D6" s="8">
        <f>1235.1+15.6</f>
        <v>1250.6999999999998</v>
      </c>
      <c r="E6" s="8">
        <f>1235.1+15.6</f>
        <v>1250.6999999999998</v>
      </c>
      <c r="F6" s="8">
        <v>37.299999999999997</v>
      </c>
      <c r="G6" s="8">
        <f>12507016/335563</f>
        <v>37.271737348873387</v>
      </c>
    </row>
    <row r="7" spans="1:8" ht="24" x14ac:dyDescent="0.2">
      <c r="A7" s="11" t="s">
        <v>11</v>
      </c>
      <c r="B7" s="8">
        <v>481.4</v>
      </c>
      <c r="C7" s="8">
        <v>479.6</v>
      </c>
      <c r="D7" s="8">
        <v>1772.5</v>
      </c>
      <c r="E7" s="8">
        <v>1772.3</v>
      </c>
      <c r="F7" s="8">
        <v>37</v>
      </c>
      <c r="G7" s="8">
        <f>17723310/481328</f>
        <v>36.82168915999069</v>
      </c>
    </row>
    <row r="8" spans="1:8" ht="24" x14ac:dyDescent="0.2">
      <c r="A8" s="11" t="s">
        <v>12</v>
      </c>
      <c r="B8" s="8">
        <v>34.6</v>
      </c>
      <c r="C8" s="8">
        <v>34.5</v>
      </c>
      <c r="D8" s="8">
        <v>69</v>
      </c>
      <c r="E8" s="8">
        <v>69</v>
      </c>
      <c r="F8" s="8">
        <v>20</v>
      </c>
      <c r="G8" s="8">
        <f>689994/34588</f>
        <v>19.948941829536256</v>
      </c>
    </row>
    <row r="9" spans="1:8" ht="24" x14ac:dyDescent="0.2">
      <c r="A9" s="7" t="s">
        <v>13</v>
      </c>
      <c r="B9" s="8">
        <v>384.9</v>
      </c>
      <c r="C9" s="8">
        <v>384</v>
      </c>
      <c r="D9" s="8">
        <v>803.8</v>
      </c>
      <c r="E9" s="8">
        <v>803.8</v>
      </c>
      <c r="F9" s="8">
        <v>20.9</v>
      </c>
      <c r="G9" s="8">
        <f>8037869/384920</f>
        <v>20.881920918632442</v>
      </c>
    </row>
    <row r="10" spans="1:8" ht="24" x14ac:dyDescent="0.2">
      <c r="A10" s="7" t="s">
        <v>14</v>
      </c>
      <c r="B10" s="8">
        <v>23.6</v>
      </c>
      <c r="C10" s="8">
        <v>23.6</v>
      </c>
      <c r="D10" s="8">
        <v>876.3</v>
      </c>
      <c r="E10" s="8">
        <v>876.3</v>
      </c>
      <c r="F10" s="14">
        <v>369.5</v>
      </c>
      <c r="G10" s="8">
        <v>369.3</v>
      </c>
    </row>
    <row r="11" spans="1:8" ht="24" x14ac:dyDescent="0.2">
      <c r="A11" s="7" t="s">
        <v>15</v>
      </c>
      <c r="B11" s="8">
        <v>0.5</v>
      </c>
      <c r="C11" s="8">
        <v>0.5</v>
      </c>
      <c r="D11" s="13">
        <v>1</v>
      </c>
      <c r="E11" s="8">
        <v>1</v>
      </c>
      <c r="F11" s="8">
        <v>18.2</v>
      </c>
      <c r="G11" s="8">
        <v>18.176360225140712</v>
      </c>
    </row>
    <row r="12" spans="1:8" ht="24" x14ac:dyDescent="0.2">
      <c r="A12" s="7" t="s">
        <v>16</v>
      </c>
      <c r="B12" s="8">
        <v>34</v>
      </c>
      <c r="C12" s="8">
        <v>33.299999999999997</v>
      </c>
      <c r="D12" s="8">
        <v>46.5</v>
      </c>
      <c r="E12" s="8">
        <v>46.5</v>
      </c>
      <c r="F12" s="8">
        <v>14</v>
      </c>
      <c r="G12" s="8">
        <f>465235/33985</f>
        <v>13.689421803736943</v>
      </c>
    </row>
    <row r="13" spans="1:8" ht="24" x14ac:dyDescent="0.2">
      <c r="A13" s="7" t="s">
        <v>17</v>
      </c>
      <c r="B13" s="8">
        <v>28.9</v>
      </c>
      <c r="C13" s="8">
        <v>28.8</v>
      </c>
      <c r="D13" s="8">
        <v>71.400000000000006</v>
      </c>
      <c r="E13" s="8">
        <v>71.400000000000006</v>
      </c>
      <c r="F13" s="8">
        <v>24.8</v>
      </c>
      <c r="G13" s="8">
        <f>714095/28851</f>
        <v>24.751135142629373</v>
      </c>
    </row>
    <row r="14" spans="1:8" ht="24" x14ac:dyDescent="0.2">
      <c r="A14" s="7" t="s">
        <v>18</v>
      </c>
      <c r="B14" s="8">
        <v>19.7</v>
      </c>
      <c r="C14" s="8">
        <v>19.7</v>
      </c>
      <c r="D14" s="8">
        <v>197</v>
      </c>
      <c r="E14" s="8">
        <v>197</v>
      </c>
      <c r="F14" s="8">
        <v>100</v>
      </c>
      <c r="G14" s="8">
        <f>1969943/19729.9</f>
        <v>99.845564346499472</v>
      </c>
    </row>
    <row r="15" spans="1:8" ht="24" x14ac:dyDescent="0.2">
      <c r="A15" s="7" t="s">
        <v>19</v>
      </c>
      <c r="B15" s="8">
        <v>28.8</v>
      </c>
      <c r="C15" s="8">
        <v>28.7</v>
      </c>
      <c r="D15" s="8">
        <v>296.8</v>
      </c>
      <c r="E15" s="8">
        <v>296.10000000000002</v>
      </c>
      <c r="F15" s="8">
        <v>103.2</v>
      </c>
      <c r="G15" s="8">
        <f>2960767/28747</f>
        <v>102.99394719448986</v>
      </c>
    </row>
    <row r="16" spans="1:8" x14ac:dyDescent="0.2">
      <c r="A16" s="1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zoomScaleNormal="100" workbookViewId="0">
      <pane xSplit="1" ySplit="2" topLeftCell="B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" x14ac:dyDescent="0.2"/>
  <cols>
    <col min="1" max="1" width="41" style="1" bestFit="1" customWidth="1"/>
    <col min="2" max="2" width="20.7109375" style="1" customWidth="1"/>
    <col min="3" max="3" width="17.5703125" style="1" bestFit="1" customWidth="1"/>
    <col min="4" max="4" width="19.42578125" style="1" bestFit="1" customWidth="1"/>
    <col min="5" max="5" width="20.42578125" style="1" bestFit="1" customWidth="1"/>
    <col min="6" max="6" width="25.85546875" style="1" bestFit="1" customWidth="1"/>
    <col min="7" max="7" width="28.85546875" style="1" bestFit="1" customWidth="1"/>
    <col min="8" max="8" width="15.7109375" style="1" customWidth="1"/>
    <col min="9" max="16384" width="9.140625" style="1"/>
  </cols>
  <sheetData>
    <row r="1" spans="1:8" ht="39.75" customHeight="1" x14ac:dyDescent="0.2">
      <c r="A1" s="15" t="s">
        <v>23</v>
      </c>
      <c r="B1" s="16"/>
      <c r="C1" s="16"/>
      <c r="D1" s="16"/>
      <c r="E1" s="16"/>
      <c r="F1" s="16"/>
      <c r="G1" s="16"/>
    </row>
    <row r="2" spans="1:8" ht="96" x14ac:dyDescent="0.2">
      <c r="A2" s="2"/>
      <c r="B2" s="3" t="s">
        <v>2</v>
      </c>
      <c r="C2" s="3" t="s">
        <v>3</v>
      </c>
      <c r="D2" s="3" t="s">
        <v>4</v>
      </c>
      <c r="E2" s="3" t="s">
        <v>21</v>
      </c>
      <c r="F2" s="3" t="s">
        <v>6</v>
      </c>
      <c r="G2" s="3" t="s">
        <v>7</v>
      </c>
      <c r="H2" s="4"/>
    </row>
    <row r="3" spans="1:8" x14ac:dyDescent="0.2">
      <c r="A3" s="5" t="s">
        <v>0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4"/>
    </row>
    <row r="4" spans="1:8" ht="24" x14ac:dyDescent="0.2">
      <c r="A4" s="7" t="s">
        <v>8</v>
      </c>
      <c r="B4" s="8">
        <v>974.1</v>
      </c>
      <c r="C4" s="8">
        <v>968.3</v>
      </c>
      <c r="D4" s="8">
        <v>3466.7</v>
      </c>
      <c r="E4" s="8">
        <v>3466.2</v>
      </c>
      <c r="F4" s="8">
        <v>35.799999999999997</v>
      </c>
      <c r="G4" s="8">
        <f>34661662/974130</f>
        <v>35.582172810610494</v>
      </c>
    </row>
    <row r="5" spans="1:8" x14ac:dyDescent="0.2">
      <c r="A5" s="9" t="s">
        <v>9</v>
      </c>
      <c r="B5" s="8"/>
      <c r="C5" s="8"/>
      <c r="D5" s="10"/>
      <c r="E5" s="8"/>
      <c r="F5" s="8"/>
      <c r="G5" s="8"/>
    </row>
    <row r="6" spans="1:8" ht="24" x14ac:dyDescent="0.2">
      <c r="A6" s="11" t="s">
        <v>10</v>
      </c>
      <c r="B6" s="8">
        <f>369.1+4</f>
        <v>373.1</v>
      </c>
      <c r="C6" s="8">
        <f>4+368.1</f>
        <v>372.1</v>
      </c>
      <c r="D6" s="8">
        <f>1152.8+10</f>
        <v>1162.8</v>
      </c>
      <c r="E6" s="8">
        <f>1152.8+10</f>
        <v>1162.8</v>
      </c>
      <c r="F6" s="8">
        <v>31.3</v>
      </c>
      <c r="G6" s="8">
        <f>11627779/373049</f>
        <v>31.169575578543302</v>
      </c>
    </row>
    <row r="7" spans="1:8" ht="24" x14ac:dyDescent="0.2">
      <c r="A7" s="11" t="s">
        <v>11</v>
      </c>
      <c r="B7" s="8">
        <v>491.4</v>
      </c>
      <c r="C7" s="8">
        <v>489.1</v>
      </c>
      <c r="D7" s="8">
        <v>2073.8000000000002</v>
      </c>
      <c r="E7" s="8">
        <v>2073.1999999999998</v>
      </c>
      <c r="F7" s="8">
        <v>42.4</v>
      </c>
      <c r="G7" s="8">
        <f>20732481/491363</f>
        <v>42.193818012345254</v>
      </c>
    </row>
    <row r="8" spans="1:8" ht="24" x14ac:dyDescent="0.2">
      <c r="A8" s="11" t="s">
        <v>12</v>
      </c>
      <c r="B8" s="8">
        <v>41.2</v>
      </c>
      <c r="C8" s="8">
        <v>39.4</v>
      </c>
      <c r="D8" s="8">
        <v>45.6</v>
      </c>
      <c r="E8" s="8">
        <v>45.6</v>
      </c>
      <c r="F8" s="8">
        <v>11.6</v>
      </c>
      <c r="G8" s="8">
        <f>455749/41208</f>
        <v>11.059721413317803</v>
      </c>
    </row>
    <row r="9" spans="1:8" ht="24" x14ac:dyDescent="0.2">
      <c r="A9" s="7" t="s">
        <v>22</v>
      </c>
      <c r="B9" s="8">
        <v>364.2</v>
      </c>
      <c r="C9" s="8">
        <v>362.7</v>
      </c>
      <c r="D9" s="8">
        <v>788.7</v>
      </c>
      <c r="E9" s="8">
        <v>788.2</v>
      </c>
      <c r="F9" s="8">
        <v>21.7</v>
      </c>
      <c r="G9" s="8">
        <f>7882317/364256</f>
        <v>21.639498045330757</v>
      </c>
    </row>
    <row r="10" spans="1:8" ht="24" x14ac:dyDescent="0.2">
      <c r="A10" s="7" t="s">
        <v>14</v>
      </c>
      <c r="B10" s="8">
        <v>19.8</v>
      </c>
      <c r="C10" s="8">
        <v>19</v>
      </c>
      <c r="D10" s="8">
        <v>707.2</v>
      </c>
      <c r="E10" s="8">
        <v>707.2</v>
      </c>
      <c r="F10" s="8">
        <v>372.9</v>
      </c>
      <c r="G10" s="8">
        <f>7071366/19816</f>
        <v>356.85133225676219</v>
      </c>
    </row>
    <row r="11" spans="1:8" ht="24" x14ac:dyDescent="0.2">
      <c r="A11" s="7" t="s">
        <v>15</v>
      </c>
      <c r="B11" s="8">
        <v>0.4</v>
      </c>
      <c r="C11" s="8">
        <v>0.4</v>
      </c>
      <c r="D11" s="13">
        <v>0.7</v>
      </c>
      <c r="E11" s="8">
        <v>0.7</v>
      </c>
      <c r="F11" s="8">
        <v>18.899999999999999</v>
      </c>
      <c r="G11" s="8">
        <v>18.899999999999999</v>
      </c>
    </row>
    <row r="12" spans="1:8" ht="24" x14ac:dyDescent="0.2">
      <c r="A12" s="7" t="s">
        <v>16</v>
      </c>
      <c r="B12" s="8">
        <v>28</v>
      </c>
      <c r="C12" s="8">
        <v>27.1</v>
      </c>
      <c r="D12" s="8">
        <v>57.7</v>
      </c>
      <c r="E12" s="8">
        <v>57.7</v>
      </c>
      <c r="F12" s="8">
        <v>21.2</v>
      </c>
      <c r="G12" s="8">
        <f>576835/28025</f>
        <v>20.582872435325601</v>
      </c>
    </row>
    <row r="13" spans="1:8" ht="24" x14ac:dyDescent="0.2">
      <c r="A13" s="7" t="s">
        <v>17</v>
      </c>
      <c r="B13" s="8">
        <v>43</v>
      </c>
      <c r="C13" s="8">
        <v>42.9</v>
      </c>
      <c r="D13" s="8">
        <v>85.6</v>
      </c>
      <c r="E13" s="8">
        <v>85.6</v>
      </c>
      <c r="F13" s="8">
        <v>20</v>
      </c>
      <c r="G13" s="8">
        <f>856066/42984</f>
        <v>19.915922203610645</v>
      </c>
    </row>
    <row r="14" spans="1:8" ht="24" x14ac:dyDescent="0.2">
      <c r="A14" s="7" t="s">
        <v>18</v>
      </c>
      <c r="B14" s="8">
        <v>19</v>
      </c>
      <c r="C14" s="8">
        <v>18.899999999999999</v>
      </c>
      <c r="D14" s="8">
        <v>174.8</v>
      </c>
      <c r="E14" s="8">
        <v>174.7</v>
      </c>
      <c r="F14" s="8">
        <v>92.2</v>
      </c>
      <c r="G14" s="8">
        <f>1746547/18967.3</f>
        <v>92.08200429159659</v>
      </c>
    </row>
    <row r="15" spans="1:8" ht="24" x14ac:dyDescent="0.2">
      <c r="A15" s="7" t="s">
        <v>19</v>
      </c>
      <c r="B15" s="8">
        <v>28.6</v>
      </c>
      <c r="C15" s="8">
        <v>28.5</v>
      </c>
      <c r="D15" s="8">
        <v>270</v>
      </c>
      <c r="E15" s="8">
        <v>269.8</v>
      </c>
      <c r="F15" s="8">
        <v>94.8</v>
      </c>
      <c r="G15" s="8">
        <f>2697973/28539.9</f>
        <v>94.533372576638314</v>
      </c>
    </row>
    <row r="16" spans="1:8" x14ac:dyDescent="0.2">
      <c r="A16" s="1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zoomScaleNormal="100" workbookViewId="0">
      <pane xSplit="1" ySplit="2" topLeftCell="B3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" x14ac:dyDescent="0.2"/>
  <cols>
    <col min="1" max="1" width="41" style="1" bestFit="1" customWidth="1"/>
    <col min="2" max="2" width="20.7109375" style="1" customWidth="1"/>
    <col min="3" max="3" width="17.5703125" style="1" bestFit="1" customWidth="1"/>
    <col min="4" max="4" width="19.42578125" style="1" bestFit="1" customWidth="1"/>
    <col min="5" max="5" width="20.42578125" style="1" bestFit="1" customWidth="1"/>
    <col min="6" max="6" width="25.85546875" style="1" bestFit="1" customWidth="1"/>
    <col min="7" max="7" width="28.85546875" style="1" bestFit="1" customWidth="1"/>
    <col min="8" max="8" width="15.7109375" style="1" customWidth="1"/>
    <col min="9" max="16384" width="9.140625" style="1"/>
  </cols>
  <sheetData>
    <row r="1" spans="1:8" ht="39.75" customHeight="1" x14ac:dyDescent="0.2">
      <c r="A1" s="15" t="s">
        <v>20</v>
      </c>
      <c r="B1" s="16"/>
      <c r="C1" s="16"/>
      <c r="D1" s="16"/>
      <c r="E1" s="16"/>
      <c r="F1" s="16"/>
      <c r="G1" s="16"/>
    </row>
    <row r="2" spans="1:8" ht="96" x14ac:dyDescent="0.2">
      <c r="A2" s="2"/>
      <c r="B2" s="3" t="s">
        <v>2</v>
      </c>
      <c r="C2" s="3" t="s">
        <v>3</v>
      </c>
      <c r="D2" s="3" t="s">
        <v>4</v>
      </c>
      <c r="E2" s="3" t="s">
        <v>21</v>
      </c>
      <c r="F2" s="3" t="s">
        <v>6</v>
      </c>
      <c r="G2" s="3" t="s">
        <v>7</v>
      </c>
      <c r="H2" s="4"/>
    </row>
    <row r="3" spans="1:8" x14ac:dyDescent="0.2">
      <c r="A3" s="5" t="s">
        <v>0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4"/>
    </row>
    <row r="4" spans="1:8" ht="24" x14ac:dyDescent="0.2">
      <c r="A4" s="7" t="s">
        <v>8</v>
      </c>
      <c r="B4" s="8">
        <v>950.4</v>
      </c>
      <c r="C4" s="8">
        <v>945.5</v>
      </c>
      <c r="D4" s="8">
        <v>3549.6</v>
      </c>
      <c r="E4" s="8">
        <v>3548.2</v>
      </c>
      <c r="F4" s="8">
        <v>37.5</v>
      </c>
      <c r="G4" s="8">
        <v>37.299999999999997</v>
      </c>
    </row>
    <row r="5" spans="1:8" x14ac:dyDescent="0.2">
      <c r="A5" s="9" t="s">
        <v>9</v>
      </c>
      <c r="B5" s="8"/>
      <c r="C5" s="8"/>
      <c r="D5" s="10"/>
      <c r="E5" s="8"/>
      <c r="F5" s="8"/>
      <c r="G5" s="8"/>
    </row>
    <row r="6" spans="1:8" ht="24" x14ac:dyDescent="0.2">
      <c r="A6" s="11" t="s">
        <v>10</v>
      </c>
      <c r="B6" s="8">
        <v>352.7</v>
      </c>
      <c r="C6" s="8">
        <v>352</v>
      </c>
      <c r="D6" s="8">
        <v>1147.5</v>
      </c>
      <c r="E6" s="8">
        <v>1147.5</v>
      </c>
      <c r="F6" s="8">
        <v>32.6</v>
      </c>
      <c r="G6" s="8">
        <v>32.5</v>
      </c>
    </row>
    <row r="7" spans="1:8" ht="24" x14ac:dyDescent="0.2">
      <c r="A7" s="11" t="s">
        <v>11</v>
      </c>
      <c r="B7" s="8">
        <v>495.3</v>
      </c>
      <c r="C7" s="8">
        <v>492.4</v>
      </c>
      <c r="D7" s="8">
        <v>2129.9</v>
      </c>
      <c r="E7" s="8">
        <v>2128.5</v>
      </c>
      <c r="F7" s="8">
        <v>43.3</v>
      </c>
      <c r="G7" s="8">
        <v>43</v>
      </c>
    </row>
    <row r="8" spans="1:8" ht="24" x14ac:dyDescent="0.2">
      <c r="A8" s="11" t="s">
        <v>12</v>
      </c>
      <c r="B8" s="8">
        <v>39.799999999999997</v>
      </c>
      <c r="C8" s="8">
        <v>38.9</v>
      </c>
      <c r="D8" s="8">
        <v>50.9</v>
      </c>
      <c r="E8" s="8">
        <v>50.9</v>
      </c>
      <c r="F8" s="8">
        <v>13.1</v>
      </c>
      <c r="G8" s="8">
        <v>12.8</v>
      </c>
    </row>
    <row r="9" spans="1:8" ht="24" x14ac:dyDescent="0.2">
      <c r="A9" s="7" t="s">
        <v>22</v>
      </c>
      <c r="B9" s="8">
        <v>358.6</v>
      </c>
      <c r="C9" s="8">
        <v>357.1</v>
      </c>
      <c r="D9" s="8">
        <v>811.4</v>
      </c>
      <c r="E9" s="8">
        <v>811.4</v>
      </c>
      <c r="F9" s="8">
        <v>22.7</v>
      </c>
      <c r="G9" s="8">
        <v>22.6</v>
      </c>
    </row>
    <row r="10" spans="1:8" ht="24" x14ac:dyDescent="0.2">
      <c r="A10" s="7" t="s">
        <v>14</v>
      </c>
      <c r="B10" s="8">
        <v>15.3</v>
      </c>
      <c r="C10" s="8">
        <v>15.2</v>
      </c>
      <c r="D10" s="8">
        <v>607</v>
      </c>
      <c r="E10" s="8">
        <v>607</v>
      </c>
      <c r="F10" s="8">
        <v>400.3</v>
      </c>
      <c r="G10" s="8">
        <v>398</v>
      </c>
    </row>
    <row r="11" spans="1:8" ht="24" x14ac:dyDescent="0.2">
      <c r="A11" s="7" t="s">
        <v>15</v>
      </c>
      <c r="B11" s="8">
        <v>0.3</v>
      </c>
      <c r="C11" s="8">
        <v>0.3</v>
      </c>
      <c r="D11" s="8">
        <v>0.5</v>
      </c>
      <c r="E11" s="8">
        <v>0.5</v>
      </c>
      <c r="F11" s="8">
        <v>15.4</v>
      </c>
      <c r="G11" s="8">
        <v>15.4</v>
      </c>
    </row>
    <row r="12" spans="1:8" ht="24" x14ac:dyDescent="0.2">
      <c r="A12" s="7" t="s">
        <v>16</v>
      </c>
      <c r="B12" s="8">
        <v>37.700000000000003</v>
      </c>
      <c r="C12" s="8">
        <v>37.1</v>
      </c>
      <c r="D12" s="8">
        <v>64.2</v>
      </c>
      <c r="E12" s="8">
        <v>64.2</v>
      </c>
      <c r="F12" s="8">
        <v>17.3</v>
      </c>
      <c r="G12" s="8">
        <v>17</v>
      </c>
    </row>
    <row r="13" spans="1:8" ht="24" x14ac:dyDescent="0.2">
      <c r="A13" s="7" t="s">
        <v>17</v>
      </c>
      <c r="B13" s="8">
        <v>38.299999999999997</v>
      </c>
      <c r="C13" s="8">
        <v>38</v>
      </c>
      <c r="D13" s="8">
        <v>77.3</v>
      </c>
      <c r="E13" s="8">
        <v>77.3</v>
      </c>
      <c r="F13" s="8">
        <v>20.3</v>
      </c>
      <c r="G13" s="8">
        <v>20.2</v>
      </c>
    </row>
    <row r="14" spans="1:8" ht="24" x14ac:dyDescent="0.2">
      <c r="A14" s="7" t="s">
        <v>18</v>
      </c>
      <c r="B14" s="8">
        <v>18.5</v>
      </c>
      <c r="C14" s="8">
        <v>18.100000000000001</v>
      </c>
      <c r="D14" s="8">
        <v>176.9</v>
      </c>
      <c r="E14" s="8">
        <v>176.9</v>
      </c>
      <c r="F14" s="8">
        <v>97.7</v>
      </c>
      <c r="G14" s="8">
        <v>95.6</v>
      </c>
    </row>
    <row r="15" spans="1:8" ht="24" x14ac:dyDescent="0.2">
      <c r="A15" s="7" t="s">
        <v>19</v>
      </c>
      <c r="B15" s="8">
        <v>37</v>
      </c>
      <c r="C15" s="8">
        <v>36.5</v>
      </c>
      <c r="D15" s="8">
        <v>293.60000000000002</v>
      </c>
      <c r="E15" s="8">
        <v>292.89999999999998</v>
      </c>
      <c r="F15" s="8">
        <v>80.3</v>
      </c>
      <c r="G15" s="8">
        <v>79.2</v>
      </c>
    </row>
    <row r="16" spans="1:8" x14ac:dyDescent="0.2">
      <c r="A16" s="1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zoomScaleNormal="100" workbookViewId="0">
      <pane xSplit="1" topLeftCell="B1" activePane="topRight" state="frozen"/>
      <selection activeCell="B4" sqref="B4"/>
      <selection pane="topRight" activeCell="B2" sqref="B2"/>
    </sheetView>
  </sheetViews>
  <sheetFormatPr defaultRowHeight="12" x14ac:dyDescent="0.2"/>
  <cols>
    <col min="1" max="1" width="41" style="1" bestFit="1" customWidth="1"/>
    <col min="2" max="2" width="23.5703125" style="1" bestFit="1" customWidth="1"/>
    <col min="3" max="3" width="18.140625" style="1" bestFit="1" customWidth="1"/>
    <col min="4" max="4" width="19.42578125" style="1" bestFit="1" customWidth="1"/>
    <col min="5" max="5" width="20.42578125" style="1" bestFit="1" customWidth="1"/>
    <col min="6" max="6" width="25.85546875" style="1" bestFit="1" customWidth="1"/>
    <col min="7" max="7" width="26.28515625" style="1" bestFit="1" customWidth="1"/>
    <col min="8" max="8" width="15.7109375" style="1" customWidth="1"/>
    <col min="9" max="16384" width="9.140625" style="1"/>
  </cols>
  <sheetData>
    <row r="1" spans="1:8" ht="42" customHeight="1" x14ac:dyDescent="0.2">
      <c r="A1" s="17" t="s">
        <v>1</v>
      </c>
      <c r="B1" s="18"/>
      <c r="C1" s="18"/>
      <c r="D1" s="18"/>
      <c r="E1" s="18"/>
      <c r="F1" s="18"/>
      <c r="G1" s="18"/>
    </row>
    <row r="2" spans="1:8" ht="96" x14ac:dyDescent="0.2">
      <c r="A2" s="2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/>
    </row>
    <row r="3" spans="1:8" x14ac:dyDescent="0.2">
      <c r="A3" s="5" t="s">
        <v>0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4"/>
    </row>
    <row r="4" spans="1:8" ht="24" x14ac:dyDescent="0.2">
      <c r="A4" s="7" t="s">
        <v>8</v>
      </c>
      <c r="B4" s="8">
        <v>957.1</v>
      </c>
      <c r="C4" s="8">
        <v>806.7</v>
      </c>
      <c r="D4" s="8">
        <v>1505.3</v>
      </c>
      <c r="E4" s="8">
        <v>1505.3</v>
      </c>
      <c r="F4" s="8">
        <v>18.7</v>
      </c>
      <c r="G4" s="8">
        <v>15.7</v>
      </c>
    </row>
    <row r="5" spans="1:8" x14ac:dyDescent="0.2">
      <c r="A5" s="9" t="s">
        <v>9</v>
      </c>
      <c r="B5" s="8"/>
      <c r="C5" s="8"/>
      <c r="D5" s="10"/>
      <c r="E5" s="8"/>
      <c r="F5" s="8"/>
      <c r="G5" s="8"/>
    </row>
    <row r="6" spans="1:8" ht="24" x14ac:dyDescent="0.2">
      <c r="A6" s="11" t="s">
        <v>10</v>
      </c>
      <c r="B6" s="8">
        <v>311.39999999999998</v>
      </c>
      <c r="C6" s="8">
        <v>300.3</v>
      </c>
      <c r="D6" s="8">
        <v>569.70000000000005</v>
      </c>
      <c r="E6" s="8">
        <v>569.70000000000005</v>
      </c>
      <c r="F6" s="8">
        <v>19</v>
      </c>
      <c r="G6" s="8">
        <v>18.3</v>
      </c>
    </row>
    <row r="7" spans="1:8" ht="24" x14ac:dyDescent="0.2">
      <c r="A7" s="11" t="s">
        <v>11</v>
      </c>
      <c r="B7" s="8">
        <v>546.4</v>
      </c>
      <c r="C7" s="8">
        <v>420.5</v>
      </c>
      <c r="D7" s="8">
        <v>785.2</v>
      </c>
      <c r="E7" s="8">
        <v>785.1</v>
      </c>
      <c r="F7" s="8">
        <v>18.7</v>
      </c>
      <c r="G7" s="8">
        <v>14.4</v>
      </c>
    </row>
    <row r="8" spans="1:8" ht="24" x14ac:dyDescent="0.2">
      <c r="A8" s="11" t="s">
        <v>12</v>
      </c>
      <c r="B8" s="8">
        <v>32</v>
      </c>
      <c r="C8" s="8">
        <v>26</v>
      </c>
      <c r="D8" s="8">
        <v>27</v>
      </c>
      <c r="E8" s="8">
        <v>27</v>
      </c>
      <c r="F8" s="8">
        <v>10.4</v>
      </c>
      <c r="G8" s="8">
        <v>8.4</v>
      </c>
    </row>
    <row r="9" spans="1:8" ht="24" x14ac:dyDescent="0.2">
      <c r="A9" s="7" t="s">
        <v>13</v>
      </c>
      <c r="B9" s="8">
        <v>387.3</v>
      </c>
      <c r="C9" s="8">
        <v>374</v>
      </c>
      <c r="D9" s="8">
        <v>492.5</v>
      </c>
      <c r="E9" s="8">
        <v>492.5</v>
      </c>
      <c r="F9" s="8">
        <v>13.2</v>
      </c>
      <c r="G9" s="8">
        <v>12.7</v>
      </c>
    </row>
    <row r="10" spans="1:8" ht="24" x14ac:dyDescent="0.2">
      <c r="A10" s="7" t="s">
        <v>14</v>
      </c>
      <c r="B10" s="8">
        <v>13.5</v>
      </c>
      <c r="C10" s="8">
        <v>13</v>
      </c>
      <c r="D10" s="8">
        <v>423.2</v>
      </c>
      <c r="E10" s="8">
        <v>423.2</v>
      </c>
      <c r="F10" s="8">
        <v>325.8</v>
      </c>
      <c r="G10" s="8">
        <v>312.39999999999998</v>
      </c>
    </row>
    <row r="11" spans="1:8" ht="24" x14ac:dyDescent="0.2">
      <c r="A11" s="7" t="s">
        <v>15</v>
      </c>
      <c r="B11" s="8">
        <v>0.4</v>
      </c>
      <c r="C11" s="8">
        <v>0.4</v>
      </c>
      <c r="D11" s="8">
        <v>0.4</v>
      </c>
      <c r="E11" s="8">
        <v>0.4</v>
      </c>
      <c r="F11" s="8">
        <v>10.9</v>
      </c>
      <c r="G11" s="8">
        <v>10.9</v>
      </c>
    </row>
    <row r="12" spans="1:8" ht="24" x14ac:dyDescent="0.2">
      <c r="A12" s="7" t="s">
        <v>16</v>
      </c>
      <c r="B12" s="8">
        <v>29</v>
      </c>
      <c r="C12" s="8">
        <v>26.5</v>
      </c>
      <c r="D12" s="8">
        <v>33.299999999999997</v>
      </c>
      <c r="E12" s="8">
        <v>33.299999999999997</v>
      </c>
      <c r="F12" s="8">
        <v>12.6</v>
      </c>
      <c r="G12" s="8">
        <v>11.5</v>
      </c>
    </row>
    <row r="13" spans="1:8" ht="24" x14ac:dyDescent="0.2">
      <c r="A13" s="7" t="s">
        <v>17</v>
      </c>
      <c r="B13" s="8">
        <v>24.4</v>
      </c>
      <c r="C13" s="8">
        <v>24.2</v>
      </c>
      <c r="D13" s="8">
        <v>47.1</v>
      </c>
      <c r="E13" s="8">
        <v>47.1</v>
      </c>
      <c r="F13" s="8">
        <v>19.5</v>
      </c>
      <c r="G13" s="8">
        <v>19.3</v>
      </c>
    </row>
    <row r="14" spans="1:8" ht="24" x14ac:dyDescent="0.2">
      <c r="A14" s="7" t="s">
        <v>18</v>
      </c>
      <c r="B14" s="8">
        <v>22.9</v>
      </c>
      <c r="C14" s="8">
        <v>22.5</v>
      </c>
      <c r="D14" s="8">
        <v>171.9</v>
      </c>
      <c r="E14" s="8">
        <v>171.6</v>
      </c>
      <c r="F14" s="8">
        <v>76.2</v>
      </c>
      <c r="G14" s="8">
        <v>74.900000000000006</v>
      </c>
    </row>
    <row r="15" spans="1:8" ht="24" x14ac:dyDescent="0.2">
      <c r="A15" s="7" t="s">
        <v>19</v>
      </c>
      <c r="B15" s="8">
        <v>39.700000000000003</v>
      </c>
      <c r="C15" s="8">
        <v>37.799999999999997</v>
      </c>
      <c r="D15" s="8">
        <v>213.6</v>
      </c>
      <c r="E15" s="8">
        <v>213.1</v>
      </c>
      <c r="F15" s="8">
        <v>56.3</v>
      </c>
      <c r="G15" s="8">
        <v>53.7</v>
      </c>
    </row>
    <row r="16" spans="1:8" x14ac:dyDescent="0.2">
      <c r="A16" s="1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F3D1-6590-46FD-B047-18960665E5AD}">
  <dimension ref="A1:H16"/>
  <sheetViews>
    <sheetView tabSelected="1" zoomScaleNormal="100" workbookViewId="0">
      <pane xSplit="1" topLeftCell="B1" activePane="topRight" state="frozen"/>
      <selection activeCell="B4" sqref="B4"/>
      <selection pane="topRight" activeCell="A16" sqref="A16"/>
    </sheetView>
  </sheetViews>
  <sheetFormatPr defaultRowHeight="12" x14ac:dyDescent="0.2"/>
  <cols>
    <col min="1" max="1" width="41" style="1" bestFit="1" customWidth="1"/>
    <col min="2" max="2" width="23.5703125" style="1" bestFit="1" customWidth="1"/>
    <col min="3" max="3" width="18.140625" style="1" bestFit="1" customWidth="1"/>
    <col min="4" max="4" width="19.42578125" style="1" bestFit="1" customWidth="1"/>
    <col min="5" max="5" width="20.42578125" style="1" bestFit="1" customWidth="1"/>
    <col min="6" max="6" width="25.85546875" style="1" bestFit="1" customWidth="1"/>
    <col min="7" max="7" width="26.28515625" style="1" bestFit="1" customWidth="1"/>
    <col min="8" max="8" width="15.7109375" style="1" customWidth="1"/>
    <col min="9" max="16384" width="9.140625" style="1"/>
  </cols>
  <sheetData>
    <row r="1" spans="1:8" ht="42" customHeight="1" x14ac:dyDescent="0.2">
      <c r="A1" s="17" t="s">
        <v>26</v>
      </c>
      <c r="B1" s="18"/>
      <c r="C1" s="18"/>
      <c r="D1" s="18"/>
      <c r="E1" s="18"/>
      <c r="F1" s="18"/>
      <c r="G1" s="18"/>
    </row>
    <row r="2" spans="1:8" ht="96" x14ac:dyDescent="0.2">
      <c r="A2" s="2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/>
    </row>
    <row r="3" spans="1:8" x14ac:dyDescent="0.2">
      <c r="A3" s="5" t="s">
        <v>0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4"/>
    </row>
    <row r="4" spans="1:8" ht="24" x14ac:dyDescent="0.2">
      <c r="A4" s="7" t="s">
        <v>8</v>
      </c>
      <c r="B4" s="8">
        <v>971.1</v>
      </c>
      <c r="C4" s="8">
        <v>930.8</v>
      </c>
      <c r="D4" s="8">
        <v>4690</v>
      </c>
      <c r="E4" s="8">
        <v>4689.3</v>
      </c>
      <c r="F4" s="8">
        <v>50.4</v>
      </c>
      <c r="G4" s="8">
        <v>48.3</v>
      </c>
    </row>
    <row r="5" spans="1:8" x14ac:dyDescent="0.2">
      <c r="A5" s="9" t="s">
        <v>9</v>
      </c>
      <c r="B5" s="8"/>
      <c r="C5" s="8"/>
      <c r="D5" s="10"/>
      <c r="E5" s="8"/>
      <c r="F5" s="8"/>
      <c r="G5" s="8"/>
    </row>
    <row r="6" spans="1:8" ht="24" x14ac:dyDescent="0.2">
      <c r="A6" s="11" t="s">
        <v>10</v>
      </c>
      <c r="B6" s="8">
        <v>341.7</v>
      </c>
      <c r="C6" s="8">
        <v>340.2</v>
      </c>
      <c r="D6" s="8">
        <v>1565.2</v>
      </c>
      <c r="E6" s="8">
        <v>1565.2</v>
      </c>
      <c r="F6" s="8">
        <v>46</v>
      </c>
      <c r="G6" s="8">
        <v>45.8</v>
      </c>
    </row>
    <row r="7" spans="1:8" ht="24" x14ac:dyDescent="0.2">
      <c r="A7" s="11" t="s">
        <v>11</v>
      </c>
      <c r="B7" s="8">
        <v>522.29999999999995</v>
      </c>
      <c r="C7" s="8">
        <v>486.3</v>
      </c>
      <c r="D7" s="8">
        <v>2792.7</v>
      </c>
      <c r="E7" s="8">
        <v>2792.1</v>
      </c>
      <c r="F7" s="8">
        <v>57.4</v>
      </c>
      <c r="G7" s="8">
        <v>53.5</v>
      </c>
    </row>
    <row r="8" spans="1:8" ht="24" x14ac:dyDescent="0.2">
      <c r="A8" s="11" t="s">
        <v>12</v>
      </c>
      <c r="B8" s="8">
        <v>31.1</v>
      </c>
      <c r="C8" s="8">
        <v>29.5</v>
      </c>
      <c r="D8" s="8">
        <v>38.799999999999997</v>
      </c>
      <c r="E8" s="8">
        <v>38.799999999999997</v>
      </c>
      <c r="F8" s="8">
        <v>13.2</v>
      </c>
      <c r="G8" s="8">
        <v>12.5</v>
      </c>
    </row>
    <row r="9" spans="1:8" ht="24" x14ac:dyDescent="0.2">
      <c r="A9" s="7" t="s">
        <v>13</v>
      </c>
      <c r="B9" s="8">
        <v>392.1</v>
      </c>
      <c r="C9" s="8">
        <v>389.4</v>
      </c>
      <c r="D9" s="8">
        <v>960.1</v>
      </c>
      <c r="E9" s="8">
        <v>959.6</v>
      </c>
      <c r="F9" s="8">
        <v>24.6</v>
      </c>
      <c r="G9" s="8">
        <v>24.5</v>
      </c>
    </row>
    <row r="10" spans="1:8" ht="24" x14ac:dyDescent="0.2">
      <c r="A10" s="7" t="s">
        <v>14</v>
      </c>
      <c r="B10" s="8">
        <v>15.9</v>
      </c>
      <c r="C10" s="8">
        <v>15.9</v>
      </c>
      <c r="D10" s="8">
        <v>757.8</v>
      </c>
      <c r="E10" s="8">
        <v>757.8</v>
      </c>
      <c r="F10" s="8">
        <v>478.4</v>
      </c>
      <c r="G10" s="8">
        <v>478.2</v>
      </c>
    </row>
    <row r="11" spans="1:8" ht="24" x14ac:dyDescent="0.2">
      <c r="A11" s="7" t="s">
        <v>15</v>
      </c>
      <c r="B11" s="8">
        <v>0.4</v>
      </c>
      <c r="C11" s="8">
        <v>0.3</v>
      </c>
      <c r="D11" s="8">
        <v>0.5</v>
      </c>
      <c r="E11" s="8">
        <v>0.5</v>
      </c>
      <c r="F11" s="8">
        <v>15.1</v>
      </c>
      <c r="G11" s="8">
        <v>13.7</v>
      </c>
    </row>
    <row r="12" spans="1:8" ht="24" x14ac:dyDescent="0.2">
      <c r="A12" s="7" t="s">
        <v>16</v>
      </c>
      <c r="B12" s="8">
        <v>22.8</v>
      </c>
      <c r="C12" s="8">
        <v>21.3</v>
      </c>
      <c r="D12" s="8">
        <v>50.5</v>
      </c>
      <c r="E12" s="8">
        <v>50.5</v>
      </c>
      <c r="F12" s="8">
        <v>23.7</v>
      </c>
      <c r="G12" s="8">
        <v>22.1</v>
      </c>
    </row>
    <row r="13" spans="1:8" ht="24" x14ac:dyDescent="0.2">
      <c r="A13" s="7" t="s">
        <v>17</v>
      </c>
      <c r="B13" s="8">
        <v>33.799999999999997</v>
      </c>
      <c r="C13" s="8">
        <v>33.700000000000003</v>
      </c>
      <c r="D13" s="8">
        <v>92.3</v>
      </c>
      <c r="E13" s="8">
        <v>92.3</v>
      </c>
      <c r="F13" s="8">
        <v>27.4</v>
      </c>
      <c r="G13" s="8">
        <v>27.3</v>
      </c>
    </row>
    <row r="14" spans="1:8" ht="24" x14ac:dyDescent="0.2">
      <c r="A14" s="7" t="s">
        <v>18</v>
      </c>
      <c r="B14" s="8">
        <v>22.3</v>
      </c>
      <c r="C14" s="8">
        <v>22.2</v>
      </c>
      <c r="D14" s="8">
        <v>218.3</v>
      </c>
      <c r="E14" s="8">
        <v>218.1</v>
      </c>
      <c r="F14" s="8">
        <v>98.1</v>
      </c>
      <c r="G14" s="8">
        <v>97.8</v>
      </c>
    </row>
    <row r="15" spans="1:8" ht="24" x14ac:dyDescent="0.2">
      <c r="A15" s="7" t="s">
        <v>19</v>
      </c>
      <c r="B15" s="8">
        <v>38</v>
      </c>
      <c r="C15" s="8">
        <v>36.9</v>
      </c>
      <c r="D15" s="8">
        <v>216.7</v>
      </c>
      <c r="E15" s="8">
        <v>216.6</v>
      </c>
      <c r="F15" s="8">
        <v>58.8</v>
      </c>
      <c r="G15" s="8">
        <v>57.1</v>
      </c>
    </row>
    <row r="16" spans="1:8" x14ac:dyDescent="0.2">
      <c r="A16" s="1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2016</vt:lpstr>
      <vt:lpstr>2017</vt:lpstr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Maria Chiperi</cp:lastModifiedBy>
  <cp:lastPrinted>2021-04-23T13:08:31Z</cp:lastPrinted>
  <dcterms:created xsi:type="dcterms:W3CDTF">2021-04-16T07:48:18Z</dcterms:created>
  <dcterms:modified xsi:type="dcterms:W3CDTF">2022-04-04T08:37:59Z</dcterms:modified>
</cp:coreProperties>
</file>